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<sst xmlns="http://schemas.openxmlformats.org/spreadsheetml/2006/main" count="36" uniqueCount="28">
  <si>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pF</t>
  </si>
  <si>
    <t>uH</t>
  </si>
  <si>
    <t>MHz</t>
  </si>
  <si>
    <t>同調回路の計算を電卓でやるのが面倒くさい方はこれをどうぞ！</t>
  </si>
  <si>
    <t>LC Tune Calculator</t>
  </si>
  <si>
    <t>Capacitance ?</t>
  </si>
  <si>
    <t>Inductance ?</t>
  </si>
  <si>
    <t>Frequency ?</t>
  </si>
  <si>
    <t>pF</t>
  </si>
  <si>
    <t>MHz</t>
  </si>
  <si>
    <t>uH</t>
  </si>
  <si>
    <t>Frequency=</t>
  </si>
  <si>
    <t>Inductance=</t>
  </si>
  <si>
    <t>Capacitance=</t>
  </si>
  <si>
    <t>ohm</t>
  </si>
  <si>
    <t>ohm</t>
  </si>
  <si>
    <t>MHz</t>
  </si>
  <si>
    <t>ohm</t>
  </si>
  <si>
    <r>
      <t>ω</t>
    </r>
    <r>
      <rPr>
        <sz val="12"/>
        <rFont val="ＭＳ Ｐゴシック"/>
        <family val="3"/>
      </rPr>
      <t>＝</t>
    </r>
  </si>
  <si>
    <t>QL ?</t>
  </si>
  <si>
    <t>Rp ?</t>
  </si>
  <si>
    <t>Frequency ?</t>
  </si>
  <si>
    <t>同調容量　Cp=</t>
  </si>
  <si>
    <t>インダクタンス　Lp=</t>
  </si>
  <si>
    <t>XL &amp; XC=</t>
  </si>
  <si>
    <t>XL &amp; XC=</t>
  </si>
  <si>
    <t>ohm</t>
  </si>
  <si>
    <t>XL &amp; XC=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</si>
</sst>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0_ "/>
    <numFmt numFmtId="178" formatCode="0.0_ "/>
    <numFmt numFmtId="179" formatCode="0.00_ "/>
    <numFmt numFmtId="180" formatCode="0.000_ "/>
    <numFmt numFmtId="181" formatCode="0.00000_ "/>
    <numFmt numFmtId="182" formatCode="0.0000_ "/>
    <numFmt numFmtId="183" formatCode="0_ "/>
    <numFmt numFmtId="184" formatCode="0.00000000_ "/>
    <numFmt numFmtId="185" formatCode="0.000000000_ "/>
    <numFmt numFmtId="186" formatCode="0.0000000000_ "/>
    <numFmt numFmtId="187" formatCode="0.00000000000_ "/>
    <numFmt numFmtId="188" formatCode="0.000000000000_ "/>
    <numFmt numFmtId="189" formatCode="0.0000000000000_ "/>
    <numFmt numFmtId="190" formatCode="0;_ࠀ"/>
    <numFmt numFmtId="191" formatCode="0;_"/>
    <numFmt numFmtId="192" formatCode="0.0;_"/>
    <numFmt numFmtId="193" formatCode="0.00;_"/>
    <numFmt numFmtId="194" formatCode="0.000;_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8" fontId="0" fillId="2" borderId="0" xfId="0" applyNumberFormat="1" applyFill="1" applyBorder="1" applyAlignment="1">
      <alignment vertical="center"/>
    </xf>
    <xf numFmtId="180" fontId="0" fillId="2" borderId="0" xfId="0" applyNumberFormat="1" applyFill="1" applyBorder="1" applyAlignment="1">
      <alignment vertical="center"/>
    </xf>
    <xf numFmtId="180" fontId="0" fillId="2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80" fontId="0" fillId="2" borderId="0" xfId="0" applyNumberFormat="1" applyFont="1" applyFill="1" applyBorder="1" applyAlignment="1">
      <alignment vertical="center"/>
    </xf>
    <xf numFmtId="19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hidden="1"/>
    </xf>
    <xf numFmtId="180" fontId="5" fillId="0" borderId="0" xfId="0" applyNumberFormat="1" applyFont="1" applyBorder="1" applyAlignment="1" applyProtection="1">
      <alignment vertical="center"/>
      <protection hidden="1"/>
    </xf>
    <xf numFmtId="179" fontId="5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53</xdr:row>
      <xdr:rowOff>95250</xdr:rowOff>
    </xdr:from>
    <xdr:to>
      <xdr:col>3</xdr:col>
      <xdr:colOff>3105150</xdr:colOff>
      <xdr:row>55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71925" y="9763125"/>
          <a:ext cx="26098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Copyright ©   T.Shindo JA1DWM 2005</a:t>
          </a:r>
        </a:p>
      </xdr:txBody>
    </xdr:sp>
    <xdr:clientData/>
  </xdr:twoCellAnchor>
  <xdr:twoCellAnchor>
    <xdr:from>
      <xdr:col>2</xdr:col>
      <xdr:colOff>447675</xdr:colOff>
      <xdr:row>3</xdr:row>
      <xdr:rowOff>9525</xdr:rowOff>
    </xdr:from>
    <xdr:to>
      <xdr:col>3</xdr:col>
      <xdr:colOff>3457575</xdr:colOff>
      <xdr:row>50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238500" y="571500"/>
          <a:ext cx="3695700" cy="869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</xdr:row>
      <xdr:rowOff>123825</xdr:rowOff>
    </xdr:from>
    <xdr:to>
      <xdr:col>3</xdr:col>
      <xdr:colOff>2914650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685800"/>
          <a:ext cx="26574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同調回路で使用する重要な関係式</a:t>
          </a:r>
        </a:p>
      </xdr:txBody>
    </xdr:sp>
    <xdr:clientData/>
  </xdr:twoCellAnchor>
  <xdr:twoCellAnchor editAs="oneCell">
    <xdr:from>
      <xdr:col>3</xdr:col>
      <xdr:colOff>1685925</xdr:colOff>
      <xdr:row>7</xdr:row>
      <xdr:rowOff>95250</xdr:rowOff>
    </xdr:from>
    <xdr:to>
      <xdr:col>3</xdr:col>
      <xdr:colOff>3009900</xdr:colOff>
      <xdr:row>10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390650"/>
          <a:ext cx="13239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1971675</xdr:colOff>
      <xdr:row>13</xdr:row>
      <xdr:rowOff>171450</xdr:rowOff>
    </xdr:from>
    <xdr:to>
      <xdr:col>3</xdr:col>
      <xdr:colOff>3209925</xdr:colOff>
      <xdr:row>19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543175"/>
          <a:ext cx="12382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</xdr:col>
      <xdr:colOff>533400</xdr:colOff>
      <xdr:row>10</xdr:row>
      <xdr:rowOff>114300</xdr:rowOff>
    </xdr:from>
    <xdr:ext cx="3514725" cy="238125"/>
    <xdr:sp>
      <xdr:nvSpPr>
        <xdr:cNvPr id="6" name="TextBox 9"/>
        <xdr:cNvSpPr txBox="1">
          <a:spLocks noChangeArrowheads="1"/>
        </xdr:cNvSpPr>
      </xdr:nvSpPr>
      <xdr:spPr>
        <a:xfrm>
          <a:off x="3324225" y="1971675"/>
          <a:ext cx="3514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＊この場合のRは使用周波数に於るコイルの高周波抵抗</a:t>
          </a:r>
        </a:p>
      </xdr:txBody>
    </xdr:sp>
    <xdr:clientData/>
  </xdr:oneCellAnchor>
  <xdr:twoCellAnchor>
    <xdr:from>
      <xdr:col>2</xdr:col>
      <xdr:colOff>676275</xdr:colOff>
      <xdr:row>6</xdr:row>
      <xdr:rowOff>85725</xdr:rowOff>
    </xdr:from>
    <xdr:to>
      <xdr:col>3</xdr:col>
      <xdr:colOff>400050</xdr:colOff>
      <xdr:row>7</xdr:row>
      <xdr:rowOff>180975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3467100" y="1162050"/>
          <a:ext cx="409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A）</a:t>
          </a:r>
        </a:p>
      </xdr:txBody>
    </xdr:sp>
    <xdr:clientData/>
  </xdr:twoCellAnchor>
  <xdr:twoCellAnchor>
    <xdr:from>
      <xdr:col>3</xdr:col>
      <xdr:colOff>28575</xdr:colOff>
      <xdr:row>12</xdr:row>
      <xdr:rowOff>57150</xdr:rowOff>
    </xdr:from>
    <xdr:to>
      <xdr:col>3</xdr:col>
      <xdr:colOff>304800</xdr:colOff>
      <xdr:row>13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505200" y="2257425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B)</a:t>
          </a:r>
        </a:p>
      </xdr:txBody>
    </xdr:sp>
    <xdr:clientData/>
  </xdr:twoCellAnchor>
  <xdr:oneCellAnchor>
    <xdr:from>
      <xdr:col>3</xdr:col>
      <xdr:colOff>123825</xdr:colOff>
      <xdr:row>17</xdr:row>
      <xdr:rowOff>28575</xdr:rowOff>
    </xdr:from>
    <xdr:ext cx="1333500" cy="209550"/>
    <xdr:sp>
      <xdr:nvSpPr>
        <xdr:cNvPr id="9" name="TextBox 13"/>
        <xdr:cNvSpPr txBox="1">
          <a:spLocks noChangeArrowheads="1"/>
        </xdr:cNvSpPr>
      </xdr:nvSpPr>
      <xdr:spPr>
        <a:xfrm>
          <a:off x="3600450" y="3181350"/>
          <a:ext cx="1333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Rp=負荷インピーダンス</a:t>
          </a:r>
        </a:p>
      </xdr:txBody>
    </xdr:sp>
    <xdr:clientData/>
  </xdr:oneCellAnchor>
  <xdr:twoCellAnchor>
    <xdr:from>
      <xdr:col>3</xdr:col>
      <xdr:colOff>57150</xdr:colOff>
      <xdr:row>19</xdr:row>
      <xdr:rowOff>171450</xdr:rowOff>
    </xdr:from>
    <xdr:to>
      <xdr:col>3</xdr:col>
      <xdr:colOff>352425</xdr:colOff>
      <xdr:row>21</xdr:row>
      <xdr:rowOff>85725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3533775" y="3667125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C)</a:t>
          </a:r>
        </a:p>
      </xdr:txBody>
    </xdr:sp>
    <xdr:clientData/>
  </xdr:twoCellAnchor>
  <xdr:twoCellAnchor editAs="oneCell">
    <xdr:from>
      <xdr:col>3</xdr:col>
      <xdr:colOff>2009775</xdr:colOff>
      <xdr:row>21</xdr:row>
      <xdr:rowOff>123825</xdr:rowOff>
    </xdr:from>
    <xdr:to>
      <xdr:col>3</xdr:col>
      <xdr:colOff>3295650</xdr:colOff>
      <xdr:row>27</xdr:row>
      <xdr:rowOff>76200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3962400"/>
          <a:ext cx="12858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161925</xdr:colOff>
      <xdr:row>22</xdr:row>
      <xdr:rowOff>57150</xdr:rowOff>
    </xdr:from>
    <xdr:to>
      <xdr:col>3</xdr:col>
      <xdr:colOff>1828800</xdr:colOff>
      <xdr:row>26</xdr:row>
      <xdr:rowOff>142875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638550" y="4114800"/>
          <a:ext cx="16668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既知のRp・QLから
Cp・Lpを求める式</a:t>
          </a:r>
        </a:p>
      </xdr:txBody>
    </xdr:sp>
    <xdr:clientData/>
  </xdr:twoCellAnchor>
  <xdr:twoCellAnchor>
    <xdr:from>
      <xdr:col>3</xdr:col>
      <xdr:colOff>2286000</xdr:colOff>
      <xdr:row>35</xdr:row>
      <xdr:rowOff>66675</xdr:rowOff>
    </xdr:from>
    <xdr:to>
      <xdr:col>3</xdr:col>
      <xdr:colOff>3200400</xdr:colOff>
      <xdr:row>36</xdr:row>
      <xdr:rowOff>57150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5762625" y="64389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ω=2πf</a:t>
          </a:r>
        </a:p>
      </xdr:txBody>
    </xdr:sp>
    <xdr:clientData/>
  </xdr:twoCellAnchor>
  <xdr:oneCellAnchor>
    <xdr:from>
      <xdr:col>6</xdr:col>
      <xdr:colOff>609600</xdr:colOff>
      <xdr:row>27</xdr:row>
      <xdr:rowOff>28575</xdr:rowOff>
    </xdr:from>
    <xdr:ext cx="76200" cy="209550"/>
    <xdr:sp>
      <xdr:nvSpPr>
        <xdr:cNvPr id="14" name="TextBox 23"/>
        <xdr:cNvSpPr txBox="1">
          <a:spLocks noChangeArrowheads="1"/>
        </xdr:cNvSpPr>
      </xdr:nvSpPr>
      <xdr:spPr>
        <a:xfrm>
          <a:off x="8982075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666750</xdr:colOff>
      <xdr:row>37</xdr:row>
      <xdr:rowOff>123825</xdr:rowOff>
    </xdr:from>
    <xdr:to>
      <xdr:col>3</xdr:col>
      <xdr:colOff>3295650</xdr:colOff>
      <xdr:row>42</xdr:row>
      <xdr:rowOff>142875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3457575" y="6953250"/>
          <a:ext cx="33147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Example:
FREQ ＝ 50.0MHz　　      Cp=63.66pF
Rp＝   500Ω　　　　　　　　Lp=0.15915uH
QL＝10</a:t>
          </a:r>
        </a:p>
      </xdr:txBody>
    </xdr:sp>
    <xdr:clientData/>
  </xdr:twoCellAnchor>
  <xdr:twoCellAnchor>
    <xdr:from>
      <xdr:col>3</xdr:col>
      <xdr:colOff>1543050</xdr:colOff>
      <xdr:row>40</xdr:row>
      <xdr:rowOff>57150</xdr:rowOff>
    </xdr:from>
    <xdr:to>
      <xdr:col>3</xdr:col>
      <xdr:colOff>1962150</xdr:colOff>
      <xdr:row>40</xdr:row>
      <xdr:rowOff>57150</xdr:rowOff>
    </xdr:to>
    <xdr:sp>
      <xdr:nvSpPr>
        <xdr:cNvPr id="16" name="Line 29"/>
        <xdr:cNvSpPr>
          <a:spLocks/>
        </xdr:cNvSpPr>
      </xdr:nvSpPr>
      <xdr:spPr>
        <a:xfrm>
          <a:off x="5019675" y="7496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257175</xdr:colOff>
      <xdr:row>27</xdr:row>
      <xdr:rowOff>28575</xdr:rowOff>
    </xdr:from>
    <xdr:ext cx="76200" cy="209550"/>
    <xdr:sp>
      <xdr:nvSpPr>
        <xdr:cNvPr id="17" name="TextBox 30"/>
        <xdr:cNvSpPr txBox="1">
          <a:spLocks noChangeArrowheads="1"/>
        </xdr:cNvSpPr>
      </xdr:nvSpPr>
      <xdr:spPr>
        <a:xfrm>
          <a:off x="10687050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133350</xdr:colOff>
      <xdr:row>27</xdr:row>
      <xdr:rowOff>28575</xdr:rowOff>
    </xdr:from>
    <xdr:to>
      <xdr:col>2</xdr:col>
      <xdr:colOff>361950</xdr:colOff>
      <xdr:row>28</xdr:row>
      <xdr:rowOff>123825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33350" y="4991100"/>
          <a:ext cx="3019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これ以降は回路に実装するL,Cの求め方です</a:t>
          </a:r>
        </a:p>
      </xdr:txBody>
    </xdr:sp>
    <xdr:clientData/>
  </xdr:twoCellAnchor>
  <xdr:twoCellAnchor>
    <xdr:from>
      <xdr:col>2</xdr:col>
      <xdr:colOff>676275</xdr:colOff>
      <xdr:row>43</xdr:row>
      <xdr:rowOff>114300</xdr:rowOff>
    </xdr:from>
    <xdr:to>
      <xdr:col>3</xdr:col>
      <xdr:colOff>3200400</xdr:colOff>
      <xdr:row>49</xdr:row>
      <xdr:rowOff>123825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3467100" y="8067675"/>
          <a:ext cx="32099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QLは同調回路に要求される選択度やパスバンド(±３ｄB）から求めます。
上記の例では５０MHzで１０％のパスバンド特性を考える。
QL＝５０MHｚ／５MHｚ＝１０とする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RowColHeaders="0" tabSelected="1" showOutlineSymbols="0" workbookViewId="0" topLeftCell="A1">
      <selection activeCell="B8" sqref="B8"/>
    </sheetView>
  </sheetViews>
  <sheetFormatPr defaultColWidth="9.00390625" defaultRowHeight="13.5"/>
  <cols>
    <col min="1" max="1" width="20.50390625" style="0" customWidth="1"/>
    <col min="2" max="2" width="16.125" style="0" customWidth="1"/>
    <col min="4" max="4" width="46.25390625" style="0" customWidth="1"/>
  </cols>
  <sheetData>
    <row r="1" ht="13.5">
      <c r="D1" s="10">
        <f ca="1">TODAY()</f>
        <v>42553</v>
      </c>
    </row>
    <row r="2" spans="1:2" ht="17.25">
      <c r="A2" s="1" t="s">
        <v>4</v>
      </c>
      <c r="B2" s="2" t="s">
        <v>3</v>
      </c>
    </row>
    <row r="4" spans="1:4" ht="13.5">
      <c r="A4" s="3" t="s">
        <v>5</v>
      </c>
      <c r="B4" s="16">
        <v>64</v>
      </c>
      <c r="C4" t="s">
        <v>0</v>
      </c>
      <c r="D4" s="5"/>
    </row>
    <row r="5" spans="1:4" ht="13.5">
      <c r="A5" s="3" t="s">
        <v>6</v>
      </c>
      <c r="B5" s="17">
        <v>0.16</v>
      </c>
      <c r="C5" t="s">
        <v>1</v>
      </c>
      <c r="D5" s="5"/>
    </row>
    <row r="6" spans="1:4" ht="13.5">
      <c r="A6" s="3"/>
      <c r="B6" s="7"/>
      <c r="D6" s="5"/>
    </row>
    <row r="7" spans="1:4" ht="17.25">
      <c r="A7" s="9" t="s">
        <v>11</v>
      </c>
      <c r="B7" s="24">
        <f>1/((2*PI()*(SQRT(B4*10^-12*B5*10^-6))*10^6))</f>
        <v>49.73591971621729</v>
      </c>
      <c r="C7" t="s">
        <v>9</v>
      </c>
      <c r="D7" s="6"/>
    </row>
    <row r="8" spans="1:4" ht="17.25">
      <c r="A8" s="9"/>
      <c r="B8" s="11"/>
      <c r="D8" s="6"/>
    </row>
    <row r="9" spans="1:4" ht="13.5">
      <c r="A9" s="3"/>
      <c r="D9" s="5"/>
    </row>
    <row r="10" spans="1:4" ht="13.5">
      <c r="A10" s="3"/>
      <c r="D10" s="5"/>
    </row>
    <row r="11" spans="1:4" ht="13.5">
      <c r="A11" s="3" t="s">
        <v>7</v>
      </c>
      <c r="B11" s="18">
        <v>180.5</v>
      </c>
      <c r="C11" t="s">
        <v>9</v>
      </c>
      <c r="D11" s="5"/>
    </row>
    <row r="12" spans="1:4" ht="13.5">
      <c r="A12" s="3" t="s">
        <v>5</v>
      </c>
      <c r="B12" s="19">
        <v>33</v>
      </c>
      <c r="C12" t="s">
        <v>8</v>
      </c>
      <c r="D12" s="5"/>
    </row>
    <row r="13" spans="1:4" ht="13.5">
      <c r="A13" s="3"/>
      <c r="B13" s="4"/>
      <c r="D13" s="5"/>
    </row>
    <row r="14" spans="1:4" ht="17.25">
      <c r="A14" s="9" t="s">
        <v>12</v>
      </c>
      <c r="B14" s="25">
        <f>(1/((4*(PI()^2)*(B12*10^-12)*((B11*10^6)^2))*10^-6))</f>
        <v>0.023559816900213013</v>
      </c>
      <c r="C14" s="23" t="s">
        <v>10</v>
      </c>
      <c r="D14" s="6"/>
    </row>
    <row r="15" spans="1:4" ht="17.25">
      <c r="A15" s="9" t="s">
        <v>24</v>
      </c>
      <c r="B15" s="25">
        <f>2*PI()*(B11*10^6)*(B14*10^-6)</f>
        <v>26.719540517400375</v>
      </c>
      <c r="C15" s="23" t="s">
        <v>14</v>
      </c>
      <c r="D15" s="5"/>
    </row>
    <row r="16" spans="1:4" ht="13.5">
      <c r="A16" s="3"/>
      <c r="D16" s="5"/>
    </row>
    <row r="17" spans="1:4" ht="13.5">
      <c r="A17" s="3"/>
      <c r="D17" s="5"/>
    </row>
    <row r="18" ht="13.5">
      <c r="A18" s="3"/>
    </row>
    <row r="19" spans="1:3" ht="13.5">
      <c r="A19" s="3" t="s">
        <v>7</v>
      </c>
      <c r="B19" s="20">
        <v>80</v>
      </c>
      <c r="C19" t="s">
        <v>2</v>
      </c>
    </row>
    <row r="20" spans="1:3" ht="13.5">
      <c r="A20" s="3" t="s">
        <v>6</v>
      </c>
      <c r="B20" s="21">
        <v>0.33</v>
      </c>
      <c r="C20" t="s">
        <v>10</v>
      </c>
    </row>
    <row r="21" ht="13.5">
      <c r="A21" s="3"/>
    </row>
    <row r="22" spans="1:4" ht="17.25">
      <c r="A22" s="9" t="s">
        <v>13</v>
      </c>
      <c r="B22" s="26">
        <f>(1/((4*PI()^2)*(B20*10^-6)*(B19^2)))</f>
        <v>11.99351132129945</v>
      </c>
      <c r="C22" t="s">
        <v>8</v>
      </c>
      <c r="D22" s="8"/>
    </row>
    <row r="23" spans="1:3" ht="17.25">
      <c r="A23" s="9" t="s">
        <v>25</v>
      </c>
      <c r="B23" s="25">
        <f>1/(2*PI()*(B19*10^6)*(B22*10^-12))</f>
        <v>165.87609210954113</v>
      </c>
      <c r="C23" t="s">
        <v>15</v>
      </c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spans="1:2" ht="13.5">
      <c r="A28" s="12"/>
      <c r="B28" s="13"/>
    </row>
    <row r="29" spans="1:2" ht="13.5">
      <c r="A29" s="12"/>
      <c r="B29" s="13"/>
    </row>
    <row r="30" spans="1:2" ht="13.5">
      <c r="A30" s="12"/>
      <c r="B30" s="13"/>
    </row>
    <row r="31" spans="1:3" ht="14.25">
      <c r="A31" s="14" t="s">
        <v>21</v>
      </c>
      <c r="B31" s="22">
        <v>9</v>
      </c>
      <c r="C31" t="s">
        <v>16</v>
      </c>
    </row>
    <row r="32" spans="1:2" ht="14.25">
      <c r="A32" s="14" t="s">
        <v>19</v>
      </c>
      <c r="B32" s="22">
        <v>10</v>
      </c>
    </row>
    <row r="33" spans="1:3" ht="14.25">
      <c r="A33" s="14" t="s">
        <v>20</v>
      </c>
      <c r="B33" s="22">
        <v>550</v>
      </c>
      <c r="C33" t="s">
        <v>17</v>
      </c>
    </row>
    <row r="34" spans="1:2" ht="14.25">
      <c r="A34" s="14"/>
      <c r="B34" s="13"/>
    </row>
    <row r="35" spans="1:2" ht="13.5">
      <c r="A35" s="12"/>
      <c r="B35" s="13"/>
    </row>
    <row r="36" spans="1:2" ht="18.75">
      <c r="A36" s="15" t="s">
        <v>18</v>
      </c>
      <c r="B36" s="27">
        <f>2*PI()*(B31*10^6)</f>
        <v>56548667.76461627</v>
      </c>
    </row>
    <row r="37" spans="1:4" ht="17.25">
      <c r="A37" s="9" t="s">
        <v>22</v>
      </c>
      <c r="B37" s="25">
        <f>B32/(B36*B33)*10^12</f>
        <v>321.5251375593845</v>
      </c>
      <c r="C37" t="s">
        <v>0</v>
      </c>
      <c r="D37" s="8"/>
    </row>
    <row r="38" spans="1:3" ht="17.25">
      <c r="A38" s="9" t="s">
        <v>23</v>
      </c>
      <c r="B38" s="28">
        <f>(1/((B36^2)*10^-12*B37))*10^6</f>
        <v>0.9726135411171384</v>
      </c>
      <c r="C38" t="s">
        <v>1</v>
      </c>
    </row>
    <row r="39" spans="1:3" ht="17.25">
      <c r="A39" s="9" t="s">
        <v>27</v>
      </c>
      <c r="B39" s="29">
        <f>2*PI()*(B31*10^6)*(B38*10^-6)</f>
        <v>55.00000000000001</v>
      </c>
      <c r="C39" t="s">
        <v>26</v>
      </c>
    </row>
  </sheetData>
  <sheetProtection password="F584" sheet="1" objects="1" scenarios="1"/>
  <protectedRanges>
    <protectedRange sqref="B33" name="範囲9"/>
    <protectedRange sqref="B31" name="範囲7"/>
    <protectedRange sqref="B19" name="範囲5"/>
    <protectedRange sqref="B11" name="範囲3"/>
    <protectedRange sqref="B4" name="範囲1"/>
    <protectedRange sqref="B5" name="範囲2"/>
    <protectedRange sqref="B12" name="範囲4"/>
    <protectedRange sqref="B20" name="範囲6"/>
    <protectedRange sqref="B32" name="範囲8"/>
  </protectedRanges>
  <printOptions horizontalCentered="1"/>
  <pageMargins left="0.7874015748031497" right="0.3937007874015748" top="0.5905511811023623" bottom="0.3937007874015748" header="0.11811023622047245" footer="0.11811023622047245"/>
  <pageSetup orientation="portrait" paperSize="9" r:id="rId7"/>
  <drawing r:id="rId6"/>
  <legacyDrawing r:id="rId5"/>
  <oleObjects>
    <oleObject progId="Equation.3" shapeId="1222771" r:id="rId1"/>
    <oleObject progId="Equation.3" shapeId="1289365" r:id="rId2"/>
    <oleObject progId="Equation.3" shapeId="1447873" r:id="rId3"/>
    <oleObject progId="Equation.3" shapeId="146416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2005-10-06T11:36:38Z</cp:lastPrinted>
  <dcterms:created xsi:type="dcterms:W3CDTF">2005-10-04T23:13:20Z</dcterms:created>
  <dcterms:modified xsi:type="dcterms:W3CDTF">2016-07-02T04:09:46Z</dcterms:modified>
  <cp:category/>
  <cp:version/>
  <cp:contentType/>
  <cp:contentStatus/>
</cp:coreProperties>
</file>